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15" tabRatio="788" activeTab="8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/>
  <c r="B12" i="25" a="1"/>
  <c r="H12" i="25"/>
  <c r="B10" i="25" a="1"/>
  <c r="G10" i="25"/>
  <c r="B8" i="25" a="1"/>
  <c r="G8" i="25"/>
  <c r="B6" i="25" a="1"/>
  <c r="H6" i="25"/>
  <c r="B4" i="25" a="1"/>
  <c r="G4" i="25"/>
  <c r="G3" i="25"/>
  <c r="B14" i="24" a="1"/>
  <c r="C14" i="24"/>
  <c r="B12" i="24" a="1"/>
  <c r="H12" i="24"/>
  <c r="B10" i="24" a="1"/>
  <c r="G10" i="24"/>
  <c r="B8" i="24" a="1"/>
  <c r="G8" i="24"/>
  <c r="B6" i="24" a="1"/>
  <c r="H6" i="24"/>
  <c r="B4" i="24" a="1"/>
  <c r="G4" i="24"/>
  <c r="G3" i="24"/>
  <c r="B14" i="23" a="1"/>
  <c r="C14" i="23"/>
  <c r="B12" i="23" a="1"/>
  <c r="H12" i="23"/>
  <c r="B10" i="23" a="1"/>
  <c r="G10" i="23"/>
  <c r="B8" i="23" a="1"/>
  <c r="G8" i="23"/>
  <c r="B6" i="23" a="1"/>
  <c r="H6" i="23"/>
  <c r="B4" i="23" a="1"/>
  <c r="G4" i="23"/>
  <c r="G3" i="23"/>
  <c r="B14" i="22" a="1"/>
  <c r="C14" i="22"/>
  <c r="B12" i="22" a="1"/>
  <c r="H12" i="22"/>
  <c r="B10" i="22" a="1"/>
  <c r="G10" i="22"/>
  <c r="B8" i="22" a="1"/>
  <c r="H8" i="22"/>
  <c r="B6" i="22" a="1"/>
  <c r="G6" i="22"/>
  <c r="B4" i="22" a="1"/>
  <c r="H4" i="22"/>
  <c r="H3" i="22"/>
  <c r="B14" i="21" a="1"/>
  <c r="C14" i="21"/>
  <c r="B12" i="21" a="1"/>
  <c r="H12" i="21"/>
  <c r="B10" i="21" a="1"/>
  <c r="G10" i="21"/>
  <c r="B8" i="21" a="1"/>
  <c r="G8" i="21"/>
  <c r="B6" i="21" a="1"/>
  <c r="H6" i="21"/>
  <c r="B4" i="21" a="1"/>
  <c r="G4" i="21"/>
  <c r="G3" i="21"/>
  <c r="B14" i="20" a="1"/>
  <c r="C14" i="20"/>
  <c r="B12" i="20" a="1"/>
  <c r="H12" i="20"/>
  <c r="B10" i="20" a="1"/>
  <c r="G10" i="20"/>
  <c r="B8" i="20" a="1"/>
  <c r="H8" i="20"/>
  <c r="B6" i="20" a="1"/>
  <c r="G6" i="20"/>
  <c r="B4" i="20" a="1"/>
  <c r="E4" i="20"/>
  <c r="E3" i="20"/>
  <c r="B14" i="19" a="1"/>
  <c r="C14" i="19"/>
  <c r="B12" i="19" a="1"/>
  <c r="H12" i="19"/>
  <c r="B10" i="19" a="1"/>
  <c r="G10" i="19"/>
  <c r="B8" i="19" a="1"/>
  <c r="H8" i="19"/>
  <c r="B6" i="19" a="1"/>
  <c r="G6" i="19"/>
  <c r="B4" i="19" a="1"/>
  <c r="H4" i="19"/>
  <c r="H3" i="19"/>
  <c r="B14" i="18" a="1"/>
  <c r="C14" i="18"/>
  <c r="B12" i="18" a="1"/>
  <c r="G12" i="18"/>
  <c r="B10" i="18" a="1"/>
  <c r="G10" i="18"/>
  <c r="B8" i="18" a="1"/>
  <c r="G8" i="18"/>
  <c r="B6" i="18" a="1"/>
  <c r="G6" i="18"/>
  <c r="B4" i="18" a="1"/>
  <c r="G4" i="18"/>
  <c r="G3" i="18"/>
  <c r="B14" i="17" a="1"/>
  <c r="B14" i="17"/>
  <c r="B12" i="17" a="1"/>
  <c r="G12" i="17"/>
  <c r="B10" i="17" a="1"/>
  <c r="H10" i="17"/>
  <c r="B8" i="17" a="1"/>
  <c r="H8" i="17"/>
  <c r="B6" i="17" a="1"/>
  <c r="G6" i="17"/>
  <c r="B4" i="17" a="1"/>
  <c r="H4" i="17"/>
  <c r="H3" i="17"/>
  <c r="B14" i="16" a="1"/>
  <c r="C14" i="16"/>
  <c r="B12" i="16" a="1"/>
  <c r="H12" i="16"/>
  <c r="B10" i="16" a="1"/>
  <c r="G10" i="16"/>
  <c r="B8" i="16" a="1"/>
  <c r="H8" i="16"/>
  <c r="B6" i="16" a="1"/>
  <c r="G6" i="16"/>
  <c r="B4" i="16" a="1"/>
  <c r="H4" i="16"/>
  <c r="H3" i="16"/>
  <c r="B14" i="15" a="1"/>
  <c r="C14" i="15"/>
  <c r="B12" i="15" a="1"/>
  <c r="H12" i="15"/>
  <c r="B10" i="15" a="1"/>
  <c r="G10" i="15"/>
  <c r="B8" i="15" a="1"/>
  <c r="H8" i="15"/>
  <c r="B6" i="15" a="1"/>
  <c r="G6" i="15"/>
  <c r="B4" i="15" a="1"/>
  <c r="H4" i="15"/>
  <c r="H3" i="15"/>
  <c r="B8" i="18"/>
  <c r="B4" i="18"/>
  <c r="B12" i="18"/>
  <c r="F4" i="18"/>
  <c r="F3" i="18"/>
  <c r="F8" i="18"/>
  <c r="F12" i="18"/>
  <c r="D6" i="18"/>
  <c r="H6" i="18"/>
  <c r="D10" i="18"/>
  <c r="H10" i="18"/>
  <c r="D4" i="18"/>
  <c r="D3" i="18"/>
  <c r="H4" i="18"/>
  <c r="H3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/>
  <c r="E4" i="25"/>
  <c r="E3" i="25"/>
  <c r="C8" i="25"/>
  <c r="E8" i="25"/>
  <c r="C10" i="25"/>
  <c r="E10" i="25"/>
  <c r="C6" i="24"/>
  <c r="E6" i="24"/>
  <c r="G6" i="24"/>
  <c r="C12" i="24"/>
  <c r="E12" i="24"/>
  <c r="G12" i="24"/>
  <c r="B4" i="24"/>
  <c r="D4" i="24"/>
  <c r="D3" i="24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/>
  <c r="E4" i="24"/>
  <c r="E3" i="24"/>
  <c r="C8" i="24"/>
  <c r="E8" i="24"/>
  <c r="C10" i="24"/>
  <c r="E10" i="24"/>
  <c r="C6" i="23"/>
  <c r="E6" i="23"/>
  <c r="G6" i="23"/>
  <c r="C12" i="23"/>
  <c r="E12" i="23"/>
  <c r="G12" i="23"/>
  <c r="B4" i="23"/>
  <c r="D4" i="23"/>
  <c r="D3" i="23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/>
  <c r="E4" i="23"/>
  <c r="E3" i="23"/>
  <c r="C8" i="23"/>
  <c r="E8" i="23"/>
  <c r="C10" i="23"/>
  <c r="E10" i="23"/>
  <c r="C4" i="22"/>
  <c r="C3" i="22"/>
  <c r="E4" i="22"/>
  <c r="E3" i="22"/>
  <c r="G4" i="22"/>
  <c r="G3" i="22"/>
  <c r="C8" i="22"/>
  <c r="E8" i="22"/>
  <c r="G8" i="22"/>
  <c r="C12" i="22"/>
  <c r="E12" i="22"/>
  <c r="G12" i="22"/>
  <c r="B4" i="22"/>
  <c r="D4" i="22"/>
  <c r="D3" i="22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/>
  <c r="E4" i="21"/>
  <c r="E3" i="21"/>
  <c r="C8" i="21"/>
  <c r="E8" i="21"/>
  <c r="C10" i="21"/>
  <c r="E10" i="21"/>
  <c r="C4" i="20"/>
  <c r="C3" i="20"/>
  <c r="G4" i="20"/>
  <c r="G3" i="20"/>
  <c r="C8" i="20"/>
  <c r="E8" i="20"/>
  <c r="G8" i="20"/>
  <c r="C12" i="20"/>
  <c r="E12" i="20"/>
  <c r="G12" i="20"/>
  <c r="B4" i="20"/>
  <c r="D4" i="20"/>
  <c r="D3" i="20"/>
  <c r="F4" i="20"/>
  <c r="F3" i="20"/>
  <c r="H4" i="20"/>
  <c r="H3" i="20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/>
  <c r="E4" i="19"/>
  <c r="E3" i="19"/>
  <c r="G4" i="19"/>
  <c r="G3" i="19"/>
  <c r="C8" i="19"/>
  <c r="E8" i="19"/>
  <c r="G8" i="19"/>
  <c r="C12" i="19"/>
  <c r="E12" i="19"/>
  <c r="G12" i="19"/>
  <c r="B4" i="19"/>
  <c r="D4" i="19"/>
  <c r="D3" i="19"/>
  <c r="F4" i="19"/>
  <c r="F3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/>
  <c r="E4" i="18"/>
  <c r="E3" i="18"/>
  <c r="C6" i="18"/>
  <c r="E6" i="18"/>
  <c r="C8" i="18"/>
  <c r="E8" i="18"/>
  <c r="C10" i="18"/>
  <c r="E10" i="18"/>
  <c r="C12" i="18"/>
  <c r="E12" i="18"/>
  <c r="C4" i="17"/>
  <c r="C3" i="17"/>
  <c r="E4" i="17"/>
  <c r="E3" i="17"/>
  <c r="G4" i="17"/>
  <c r="G3" i="17"/>
  <c r="C8" i="17"/>
  <c r="E8" i="17"/>
  <c r="G8" i="17"/>
  <c r="C10" i="17"/>
  <c r="E10" i="17"/>
  <c r="G10" i="17"/>
  <c r="C14" i="17"/>
  <c r="B4" i="17"/>
  <c r="D4" i="17"/>
  <c r="D3" i="17"/>
  <c r="F4" i="17"/>
  <c r="F3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/>
  <c r="E4" i="16"/>
  <c r="E3" i="16"/>
  <c r="G4" i="16"/>
  <c r="G3" i="16"/>
  <c r="C8" i="16"/>
  <c r="E8" i="16"/>
  <c r="G8" i="16"/>
  <c r="C12" i="16"/>
  <c r="E12" i="16"/>
  <c r="G12" i="16"/>
  <c r="B4" i="16"/>
  <c r="D4" i="16"/>
  <c r="D3" i="16"/>
  <c r="F4" i="16"/>
  <c r="F3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/>
  <c r="E4" i="15"/>
  <c r="E3" i="15"/>
  <c r="G4" i="15"/>
  <c r="G3" i="15"/>
  <c r="C8" i="15"/>
  <c r="E8" i="15"/>
  <c r="G8" i="15"/>
  <c r="C12" i="15"/>
  <c r="E12" i="15"/>
  <c r="G12" i="15"/>
  <c r="B4" i="15"/>
  <c r="D4" i="15"/>
  <c r="D3" i="15"/>
  <c r="F4" i="15"/>
  <c r="F3" i="15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a="1"/>
  <c r="C14" i="14"/>
  <c r="B12" i="14" a="1"/>
  <c r="C12" i="14"/>
  <c r="B10" i="14" a="1"/>
  <c r="B10" i="14"/>
  <c r="B8" i="14" a="1"/>
  <c r="B8" i="14"/>
  <c r="B6" i="14" a="1"/>
  <c r="B6" i="14"/>
  <c r="B4" i="14" a="1"/>
  <c r="B4" i="14"/>
  <c r="E6" i="14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/>
  <c r="E4" i="14"/>
  <c r="E3" i="14"/>
  <c r="C4" i="14"/>
  <c r="C3" i="14"/>
  <c r="H4" i="14"/>
  <c r="H3" i="14"/>
  <c r="F4" i="14"/>
  <c r="F3" i="14"/>
  <c r="D4" i="14"/>
  <c r="D3" i="14"/>
</calcChain>
</file>

<file path=xl/sharedStrings.xml><?xml version="1.0" encoding="utf-8"?>
<sst xmlns="http://schemas.openxmlformats.org/spreadsheetml/2006/main" count="62" uniqueCount="25">
  <si>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</si>
  <si>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</si>
  <si>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</si>
  <si>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</si>
  <si>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</si>
  <si>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</si>
  <si>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</si>
  <si>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</si>
  <si>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</si>
  <si>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</si>
  <si>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</si>
  <si>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</si>
  <si>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>Oktatás: Önkormányzati Adattárház adó riportok bemutatása kerületi önkormányzatok részére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</si>
  <si>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</si>
  <si>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</si>
  <si>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 xml:space="preserve">Oktatás: Iratkezelő szakrendszer - Ügyiratlánc javítás, Partnertörzs kezelése, Hiteles másolatkészítés                                                        </t>
  </si>
  <si>
    <t>Oktatás: Iratkezelő szakrendszer - Irattári előkészítés és selejtezések, levéltári átadások</t>
  </si>
  <si>
    <t>Oktatás: Iratkezelő szakrendszer - Adminisztrátori funkciók,Vezetői Információ Riport (VIR), lekérdezések 
Oktatás: Gazdálkodási szakrendszer - KATI modul</t>
  </si>
  <si>
    <t>Oktatás: Gazdálkodási szakrendszer - KATI modul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</si>
  <si>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</si>
  <si>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</si>
  <si>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</si>
  <si>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</si>
  <si>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>Konzultáció: SM használata</t>
  </si>
  <si>
    <t>Oktatás: ELÜGY-IRAT integráció
Oktatás: IVK felzárkóztató oktatás
Oktatás: IPARKER felzárkóztató oktatás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</si>
</sst>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11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6" fillId="0" borderId="15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NumberFormat="1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/>
    </xf>
    <xf numFmtId="0" fontId="18" fillId="0" borderId="0" xfId="5" applyFont="1" applyFill="1" applyBorder="1" applyAlignment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 applyAlignment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 applyAlignment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</cellXfs>
  <cellStyles count="50">
    <cellStyle name="1. jelölőszín" xfId="3" builtinId="29" customBuiltin="1"/>
    <cellStyle name="2. jelölőszín" xfId="31" builtinId="33" customBuiltin="1"/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3. jelölőszín" xfId="35" builtinId="37" customBuiltin="1"/>
    <cellStyle name="4. jelölőszín" xfId="39" builtinId="41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5. jelölőszín" xfId="4" builtinId="45" customBuiltin="1"/>
    <cellStyle name="6. jelölőszín" xfId="46" builtinId="49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xmlns="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xmlns="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xmlns="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N11" sqref="N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2" width="12.25" style="26" customWidth="1"/>
    <col min="13" max="13" width="1.625" style="26" customWidth="1"/>
    <col min="14" max="16384" width="8.75" style="26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 x14ac:dyDescent="0.3">
      <c r="A2" s="1"/>
      <c r="B2" s="43" t="str">
        <f>"Január "&amp;NaptáriÉv</f>
        <v>Január 2025</v>
      </c>
      <c r="C2" s="43"/>
      <c r="D2" s="43"/>
      <c r="E2" s="3"/>
      <c r="F2" s="3"/>
      <c r="G2" s="3"/>
      <c r="H2" s="4"/>
      <c r="K2" s="2"/>
      <c r="L2" s="2"/>
    </row>
    <row r="3" spans="1:12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  <c r="K3" s="48" t="s">
        <v>1</v>
      </c>
      <c r="L3" s="48"/>
    </row>
    <row r="4" spans="1:12" s="27" customFormat="1" ht="24" customHeight="1" x14ac:dyDescent="0.3">
      <c r="A4" s="5"/>
      <c r="B4" s="30">
        <f t="array" ref="B4:H4">NapokÉsHetek+DATE(NaptáriÉv,1,1)-WEEKDAY(DATE(NaptáriÉv,1,1),(HétKezdete="Monday")+1)+1</f>
        <v>45655</v>
      </c>
      <c r="C4" s="30">
        <v>45656</v>
      </c>
      <c r="D4" s="30">
        <v>45657</v>
      </c>
      <c r="E4" s="30">
        <v>45658</v>
      </c>
      <c r="F4" s="30">
        <v>45659</v>
      </c>
      <c r="G4" s="30">
        <v>45660</v>
      </c>
      <c r="H4" s="31">
        <v>45661</v>
      </c>
      <c r="K4" s="12" t="s">
        <v>2</v>
      </c>
      <c r="L4" s="12" t="s">
        <v>3</v>
      </c>
    </row>
    <row r="5" spans="1:12" s="28" customFormat="1" ht="56.1" customHeight="1" x14ac:dyDescent="0.3">
      <c r="A5" s="11"/>
      <c r="B5" s="36"/>
      <c r="C5" s="10"/>
      <c r="D5" s="10"/>
      <c r="E5" s="40" t="s">
        <v>4</v>
      </c>
      <c r="F5" s="10"/>
      <c r="G5" s="10"/>
      <c r="H5" s="36"/>
      <c r="K5" s="13">
        <v>2025</v>
      </c>
      <c r="L5" s="13" t="s">
        <v>5</v>
      </c>
    </row>
    <row r="6" spans="1:12" s="27" customFormat="1" ht="24" customHeight="1" x14ac:dyDescent="0.3">
      <c r="A6" s="5"/>
      <c r="B6" s="30">
        <f t="array" ref="B6:H6">NapokÉsHetek+DATE(NaptáriÉv,1,1)-WEEKDAY(DATE(NaptáriÉv,1,1),(HétKezdete="Monday")+1)+8</f>
        <v>45662</v>
      </c>
      <c r="C6" s="30">
        <v>45663</v>
      </c>
      <c r="D6" s="30">
        <v>45664</v>
      </c>
      <c r="E6" s="30">
        <v>45665</v>
      </c>
      <c r="F6" s="30">
        <v>45666</v>
      </c>
      <c r="G6" s="30">
        <v>45667</v>
      </c>
      <c r="H6" s="37">
        <v>45668</v>
      </c>
    </row>
    <row r="7" spans="1:12" s="28" customFormat="1" ht="56.1" customHeight="1" x14ac:dyDescent="0.3">
      <c r="A7" s="11"/>
      <c r="B7" s="36"/>
      <c r="C7" s="10"/>
      <c r="D7" s="10"/>
      <c r="E7" s="10" t="s">
        <v>6</v>
      </c>
      <c r="F7" s="10"/>
      <c r="G7" s="10"/>
      <c r="H7" s="36"/>
    </row>
    <row r="8" spans="1:12" s="27" customFormat="1" ht="24" customHeight="1" x14ac:dyDescent="0.3">
      <c r="A8" s="5"/>
      <c r="B8" s="37">
        <f t="array" ref="B8:H8">NapokÉsHetek+DATE(NaptáriÉv,1,1)-WEEKDAY(DATE(NaptáriÉv,1,1),(HétKezdete="Monday")+1)+15</f>
        <v>45669</v>
      </c>
      <c r="C8" s="30">
        <v>45670</v>
      </c>
      <c r="D8" s="30">
        <v>45671</v>
      </c>
      <c r="E8" s="30">
        <v>45672</v>
      </c>
      <c r="F8" s="30">
        <v>45673</v>
      </c>
      <c r="G8" s="30">
        <v>45674</v>
      </c>
      <c r="H8" s="37">
        <v>45675</v>
      </c>
    </row>
    <row r="9" spans="1:12" s="28" customFormat="1" ht="56.1" customHeight="1" x14ac:dyDescent="0.3">
      <c r="A9" s="11"/>
      <c r="B9" s="36"/>
      <c r="C9" s="10"/>
      <c r="D9" s="42" t="s">
        <v>13</v>
      </c>
      <c r="E9" s="10" t="s">
        <v>7</v>
      </c>
      <c r="F9" s="10"/>
      <c r="G9" s="10"/>
      <c r="H9" s="36"/>
    </row>
    <row r="10" spans="1:12" s="27" customFormat="1" ht="24" customHeight="1" x14ac:dyDescent="0.3">
      <c r="A10" s="5"/>
      <c r="B10" s="37">
        <f t="array" ref="B10:H10">NapokÉsHetek+DATE(NaptáriÉv,1,1)-WEEKDAY(DATE(NaptáriÉv,1,1),(HétKezdete="Monday")+1)+22</f>
        <v>45676</v>
      </c>
      <c r="C10" s="30">
        <v>45677</v>
      </c>
      <c r="D10" s="30">
        <v>45678</v>
      </c>
      <c r="E10" s="30">
        <v>45679</v>
      </c>
      <c r="F10" s="30">
        <v>45680</v>
      </c>
      <c r="G10" s="30">
        <v>45681</v>
      </c>
      <c r="H10" s="37">
        <v>45682</v>
      </c>
    </row>
    <row r="11" spans="1:12" s="28" customFormat="1" ht="56.1" customHeight="1" x14ac:dyDescent="0.3">
      <c r="A11" s="11"/>
      <c r="B11" s="36"/>
      <c r="C11" s="10"/>
      <c r="D11" s="42" t="s">
        <v>14</v>
      </c>
      <c r="E11" s="10" t="s">
        <v>19</v>
      </c>
      <c r="F11" s="10"/>
      <c r="G11" s="10"/>
      <c r="H11" s="36"/>
    </row>
    <row r="12" spans="1:12" s="27" customFormat="1" ht="24" customHeight="1" x14ac:dyDescent="0.3">
      <c r="A12" s="5"/>
      <c r="B12" s="37">
        <f t="array" ref="B12:H12">NapokÉsHetek+DATE(NaptáriÉv,1,1)-WEEKDAY(DATE(NaptáriÉv,1,1),(HétKezdete="Monday")+1)+29</f>
        <v>45683</v>
      </c>
      <c r="C12" s="30">
        <v>45684</v>
      </c>
      <c r="D12" s="30">
        <v>45685</v>
      </c>
      <c r="E12" s="30">
        <v>45686</v>
      </c>
      <c r="F12" s="30">
        <v>45687</v>
      </c>
      <c r="G12" s="30">
        <v>45688</v>
      </c>
      <c r="H12" s="37">
        <v>45689</v>
      </c>
    </row>
    <row r="13" spans="1:12" s="28" customFormat="1" ht="56.1" customHeight="1" x14ac:dyDescent="0.3">
      <c r="A13" s="11"/>
      <c r="B13" s="36"/>
      <c r="C13" s="10"/>
      <c r="D13" s="10"/>
      <c r="E13" s="10"/>
      <c r="F13" s="10"/>
      <c r="G13" s="10"/>
      <c r="H13" s="36"/>
    </row>
    <row r="14" spans="1:12" s="27" customFormat="1" ht="24" customHeight="1" x14ac:dyDescent="0.3">
      <c r="A14" s="5"/>
      <c r="B14" s="37">
        <f t="array" ref="B14:C14">NapokÉsHetek+DATE(NaptáriÉv,1,1)-WEEKDAY(DATE(NaptáriÉv,1,1),(HétKezdete="Monday")+1)+36</f>
        <v>45690</v>
      </c>
      <c r="C14" s="30">
        <v>45691</v>
      </c>
      <c r="D14" s="44" t="s">
        <v>8</v>
      </c>
      <c r="E14" s="44"/>
      <c r="F14" s="44"/>
      <c r="G14" s="44"/>
      <c r="H14" s="45"/>
    </row>
    <row r="15" spans="1:12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opLeftCell="A7" workbookViewId="0">
      <selection activeCell="B15" sqref="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"Október "&amp;NaptáriÉv</f>
        <v>Október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NapokÉsHetek+DATE(NaptáriÉv,10,1)-WEEKDAY(DATE(NaptáriÉv,10,1),(HétKezdete="Monday")+1)+1</f>
        <v>45928</v>
      </c>
      <c r="C4" s="32">
        <v>45929</v>
      </c>
      <c r="D4" s="32">
        <v>45930</v>
      </c>
      <c r="E4" s="32">
        <v>45931</v>
      </c>
      <c r="F4" s="32">
        <v>45932</v>
      </c>
      <c r="G4" s="32">
        <v>45933</v>
      </c>
      <c r="H4" s="32">
        <v>45934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NapokÉsHetek+DATE(NaptáriÉv,10,1)-WEEKDAY(DATE(NaptáriÉv,10,1),(HétKezdete="Monday")+1)+8</f>
        <v>45935</v>
      </c>
      <c r="C6" s="32">
        <v>45936</v>
      </c>
      <c r="D6" s="32">
        <v>45937</v>
      </c>
      <c r="E6" s="32">
        <v>45938</v>
      </c>
      <c r="F6" s="32">
        <v>45939</v>
      </c>
      <c r="G6" s="32">
        <v>45940</v>
      </c>
      <c r="H6" s="32">
        <v>45941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NapokÉsHetek+DATE(NaptáriÉv,10,1)-WEEKDAY(DATE(NaptáriÉv,10,1),(HétKezdete="Monday")+1)+15</f>
        <v>45942</v>
      </c>
      <c r="C8" s="32">
        <v>45943</v>
      </c>
      <c r="D8" s="32">
        <v>45944</v>
      </c>
      <c r="E8" s="32">
        <v>45945</v>
      </c>
      <c r="F8" s="32">
        <v>45946</v>
      </c>
      <c r="G8" s="32">
        <v>45947</v>
      </c>
      <c r="H8" s="32">
        <v>45948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5" t="s">
        <v>11</v>
      </c>
    </row>
    <row r="10" spans="1:9" s="27" customFormat="1" ht="24" customHeight="1" x14ac:dyDescent="0.3">
      <c r="A10" s="5"/>
      <c r="B10" s="32">
        <f t="array" ref="B10:H10">NapokÉsHetek+DATE(NaptáriÉv,10,1)-WEEKDAY(DATE(NaptáriÉv,10,1),(HétKezdete="Monday")+1)+22</f>
        <v>45949</v>
      </c>
      <c r="C10" s="32">
        <v>45950</v>
      </c>
      <c r="D10" s="32">
        <v>45951</v>
      </c>
      <c r="E10" s="32">
        <v>45952</v>
      </c>
      <c r="F10" s="32">
        <v>45953</v>
      </c>
      <c r="G10" s="32">
        <v>45954</v>
      </c>
      <c r="H10" s="32">
        <v>45955</v>
      </c>
    </row>
    <row r="11" spans="1:9" s="28" customFormat="1" ht="56.1" customHeight="1" x14ac:dyDescent="0.3">
      <c r="A11" s="11"/>
      <c r="B11" s="39"/>
      <c r="C11" s="25"/>
      <c r="D11" s="25"/>
      <c r="E11" s="25"/>
      <c r="F11" s="40" t="s">
        <v>4</v>
      </c>
      <c r="G11" s="40" t="s">
        <v>4</v>
      </c>
      <c r="H11" s="39"/>
    </row>
    <row r="12" spans="1:9" s="27" customFormat="1" ht="24" customHeight="1" x14ac:dyDescent="0.3">
      <c r="A12" s="5"/>
      <c r="B12" s="32">
        <f t="array" ref="B12:H12">NapokÉsHetek+DATE(NaptáriÉv,10,1)-WEEKDAY(DATE(NaptáriÉv,10,1),(HétKezdete="Monday")+1)+29</f>
        <v>45956</v>
      </c>
      <c r="C12" s="32">
        <v>45957</v>
      </c>
      <c r="D12" s="32">
        <v>45958</v>
      </c>
      <c r="E12" s="32">
        <v>45959</v>
      </c>
      <c r="F12" s="32">
        <v>45960</v>
      </c>
      <c r="G12" s="32">
        <v>45961</v>
      </c>
      <c r="H12" s="32">
        <v>45962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NapokÉsHetek+DATE(NaptáriÉv,10,1)-WEEKDAY(DATE(NaptáriÉv,10,1),(HétKezdete="Monday")+1)+36</f>
        <v>45963</v>
      </c>
      <c r="C14" s="32">
        <v>45964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"November "&amp;NaptáriÉv</f>
        <v>November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NapokÉsHetek+DATE(NaptáriÉv,11,1)-WEEKDAY(DATE(NaptáriÉv,11,1),(HétKezdete="Monday")+1)+1</f>
        <v>45956</v>
      </c>
      <c r="C4" s="32">
        <v>45957</v>
      </c>
      <c r="D4" s="32">
        <v>45958</v>
      </c>
      <c r="E4" s="32">
        <v>45959</v>
      </c>
      <c r="F4" s="32">
        <v>45960</v>
      </c>
      <c r="G4" s="32">
        <v>45961</v>
      </c>
      <c r="H4" s="32">
        <v>45962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NapokÉsHetek+DATE(NaptáriÉv,11,1)-WEEKDAY(DATE(NaptáriÉv,11,1),(HétKezdete="Monday")+1)+8</f>
        <v>45963</v>
      </c>
      <c r="C6" s="32">
        <v>45964</v>
      </c>
      <c r="D6" s="32">
        <v>45965</v>
      </c>
      <c r="E6" s="32">
        <v>45966</v>
      </c>
      <c r="F6" s="32">
        <v>45967</v>
      </c>
      <c r="G6" s="32">
        <v>45968</v>
      </c>
      <c r="H6" s="32">
        <v>45969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NapokÉsHetek+DATE(NaptáriÉv,11,1)-WEEKDAY(DATE(NaptáriÉv,11,1),(HétKezdete="Monday")+1)+15</f>
        <v>45970</v>
      </c>
      <c r="C8" s="32">
        <v>45971</v>
      </c>
      <c r="D8" s="32">
        <v>45972</v>
      </c>
      <c r="E8" s="32">
        <v>45973</v>
      </c>
      <c r="F8" s="32">
        <v>45974</v>
      </c>
      <c r="G8" s="32">
        <v>45975</v>
      </c>
      <c r="H8" s="32">
        <v>45976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NapokÉsHetek+DATE(NaptáriÉv,11,1)-WEEKDAY(DATE(NaptáriÉv,11,1),(HétKezdete="Monday")+1)+22</f>
        <v>45977</v>
      </c>
      <c r="C10" s="32">
        <v>45978</v>
      </c>
      <c r="D10" s="32">
        <v>45979</v>
      </c>
      <c r="E10" s="32">
        <v>45980</v>
      </c>
      <c r="F10" s="32">
        <v>45981</v>
      </c>
      <c r="G10" s="32">
        <v>45982</v>
      </c>
      <c r="H10" s="32">
        <v>45983</v>
      </c>
    </row>
    <row r="11" spans="1:9" s="28" customFormat="1" ht="56.1" customHeight="1" x14ac:dyDescent="0.3">
      <c r="A11" s="11"/>
      <c r="B11" s="39"/>
      <c r="C11" s="25"/>
      <c r="D11" s="64" t="s">
        <v>20</v>
      </c>
      <c r="E11" s="6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NapokÉsHetek+DATE(NaptáriÉv,11,1)-WEEKDAY(DATE(NaptáriÉv,11,1),(HétKezdete="Monday")+1)+29</f>
        <v>45984</v>
      </c>
      <c r="C12" s="32">
        <v>45985</v>
      </c>
      <c r="D12" s="32">
        <v>45986</v>
      </c>
      <c r="E12" s="32">
        <v>45987</v>
      </c>
      <c r="F12" s="32">
        <v>45988</v>
      </c>
      <c r="G12" s="32">
        <v>45989</v>
      </c>
      <c r="H12" s="32">
        <v>45990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NapokÉsHetek+DATE(NaptáriÉv,11,1)-WEEKDAY(DATE(NaptáriÉv,11,1),(HétKezdete="Monday")+1)+36</f>
        <v>45991</v>
      </c>
      <c r="C14" s="32">
        <v>45992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16</v>
      </c>
      <c r="E15" s="62"/>
      <c r="F15" s="62"/>
      <c r="G15" s="62"/>
      <c r="H15" s="63"/>
    </row>
  </sheetData>
  <mergeCells count="4">
    <mergeCell ref="B2:D2"/>
    <mergeCell ref="D14:H14"/>
    <mergeCell ref="D15:H15"/>
    <mergeCell ref="D11:E11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"December "&amp;NaptáriÉv</f>
        <v>December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NapokÉsHetek+DATE(NaptáriÉv,12,1)-WEEKDAY(DATE(NaptáriÉv,12,1),(HétKezdete="Monday")+1)+1</f>
        <v>45991</v>
      </c>
      <c r="C4" s="30">
        <v>45992</v>
      </c>
      <c r="D4" s="30">
        <v>45993</v>
      </c>
      <c r="E4" s="30">
        <v>45994</v>
      </c>
      <c r="F4" s="30">
        <v>45995</v>
      </c>
      <c r="G4" s="30">
        <v>45996</v>
      </c>
      <c r="H4" s="31">
        <v>45997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NapokÉsHetek+DATE(NaptáriÉv,12,1)-WEEKDAY(DATE(NaptáriÉv,12,1),(HétKezdete="Monday")+1)+8</f>
        <v>45998</v>
      </c>
      <c r="C6" s="30">
        <v>45999</v>
      </c>
      <c r="D6" s="30">
        <v>46000</v>
      </c>
      <c r="E6" s="30">
        <v>46001</v>
      </c>
      <c r="F6" s="30">
        <v>46002</v>
      </c>
      <c r="G6" s="30">
        <v>46003</v>
      </c>
      <c r="H6" s="30">
        <v>46004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5" t="s">
        <v>11</v>
      </c>
    </row>
    <row r="8" spans="1:9" s="27" customFormat="1" ht="24" customHeight="1" x14ac:dyDescent="0.3">
      <c r="A8" s="5"/>
      <c r="B8" s="30">
        <f t="array" ref="B8:H8">NapokÉsHetek+DATE(NaptáriÉv,12,1)-WEEKDAY(DATE(NaptáriÉv,12,1),(HétKezdete="Monday")+1)+15</f>
        <v>46005</v>
      </c>
      <c r="C8" s="30">
        <v>46006</v>
      </c>
      <c r="D8" s="30">
        <v>46007</v>
      </c>
      <c r="E8" s="30">
        <v>46008</v>
      </c>
      <c r="F8" s="30">
        <v>46009</v>
      </c>
      <c r="G8" s="30">
        <v>46010</v>
      </c>
      <c r="H8" s="30">
        <v>46011</v>
      </c>
    </row>
    <row r="9" spans="1:9" s="28" customFormat="1" ht="56.1" customHeight="1" x14ac:dyDescent="0.3">
      <c r="A9" s="11"/>
      <c r="B9" s="36"/>
      <c r="C9" s="10"/>
      <c r="D9" s="10"/>
      <c r="E9" s="10"/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NapokÉsHetek+DATE(NaptáriÉv,12,1)-WEEKDAY(DATE(NaptáriÉv,12,1),(HétKezdete="Monday")+1)+22</f>
        <v>46012</v>
      </c>
      <c r="C10" s="30">
        <v>46013</v>
      </c>
      <c r="D10" s="30">
        <v>46014</v>
      </c>
      <c r="E10" s="30">
        <v>46015</v>
      </c>
      <c r="F10" s="30">
        <v>46016</v>
      </c>
      <c r="G10" s="30">
        <v>46017</v>
      </c>
      <c r="H10" s="30">
        <v>46018</v>
      </c>
    </row>
    <row r="11" spans="1:9" s="28" customFormat="1" ht="56.1" customHeight="1" x14ac:dyDescent="0.3">
      <c r="A11" s="11"/>
      <c r="B11" s="36"/>
      <c r="C11" s="10"/>
      <c r="D11" s="10"/>
      <c r="E11" s="40" t="s">
        <v>4</v>
      </c>
      <c r="F11" s="40" t="s">
        <v>4</v>
      </c>
      <c r="G11" s="40" t="s">
        <v>4</v>
      </c>
      <c r="H11" s="36"/>
    </row>
    <row r="12" spans="1:9" s="27" customFormat="1" ht="24" customHeight="1" x14ac:dyDescent="0.3">
      <c r="A12" s="5"/>
      <c r="B12" s="30">
        <f t="array" ref="B12:H12">NapokÉsHetek+DATE(NaptáriÉv,12,1)-WEEKDAY(DATE(NaptáriÉv,12,1),(HétKezdete="Monday")+1)+29</f>
        <v>46019</v>
      </c>
      <c r="C12" s="30">
        <v>46020</v>
      </c>
      <c r="D12" s="30">
        <v>46021</v>
      </c>
      <c r="E12" s="30">
        <v>46022</v>
      </c>
      <c r="F12" s="30">
        <v>46023</v>
      </c>
      <c r="G12" s="30">
        <v>46024</v>
      </c>
      <c r="H12" s="30">
        <v>46025</v>
      </c>
    </row>
    <row r="13" spans="1:9" s="28" customFormat="1" ht="56.1" customHeight="1" x14ac:dyDescent="0.3">
      <c r="A13" s="11"/>
      <c r="B13" s="36"/>
      <c r="C13" s="10"/>
      <c r="D13" s="10"/>
      <c r="E13" s="10"/>
      <c r="F13" s="40" t="s">
        <v>4</v>
      </c>
      <c r="G13" s="40" t="s">
        <v>4</v>
      </c>
      <c r="H13" s="36"/>
    </row>
    <row r="14" spans="1:9" s="27" customFormat="1" ht="24" customHeight="1" x14ac:dyDescent="0.3">
      <c r="A14" s="5"/>
      <c r="B14" s="30">
        <f t="array" ref="B14:C14">NapokÉsHetek+DATE(NaptáriÉv,12,1)-WEEKDAY(DATE(NaptáriÉv,12,1),(HétKezdete="Monday")+1)+36</f>
        <v>46026</v>
      </c>
      <c r="C14" s="30">
        <v>46027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topLeftCell="A10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"Február "&amp;NaptáriÉv</f>
        <v>Február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NapokÉsHetek+DATE(NaptáriÉv,2,1)-WEEKDAY(DATE(NaptáriÉv,2,1),(HétKezdete="Monday")+1)+1</f>
        <v>45683</v>
      </c>
      <c r="C4" s="30">
        <v>45684</v>
      </c>
      <c r="D4" s="30">
        <v>45685</v>
      </c>
      <c r="E4" s="30">
        <v>45686</v>
      </c>
      <c r="F4" s="30">
        <v>45687</v>
      </c>
      <c r="G4" s="30">
        <v>45688</v>
      </c>
      <c r="H4" s="31">
        <v>45689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NapokÉsHetek+DATE(NaptáriÉv,2,1)-WEEKDAY(DATE(NaptáriÉv,2,1),(HétKezdete="Monday")+1)+8</f>
        <v>45690</v>
      </c>
      <c r="C6" s="30">
        <v>45691</v>
      </c>
      <c r="D6" s="30">
        <v>45692</v>
      </c>
      <c r="E6" s="30">
        <v>45693</v>
      </c>
      <c r="F6" s="30">
        <v>45694</v>
      </c>
      <c r="G6" s="30">
        <v>45695</v>
      </c>
      <c r="H6" s="30">
        <v>45696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6"/>
    </row>
    <row r="8" spans="1:9" s="27" customFormat="1" ht="24" customHeight="1" x14ac:dyDescent="0.3">
      <c r="A8" s="5"/>
      <c r="B8" s="30">
        <f t="array" ref="B8:H8">NapokÉsHetek+DATE(NaptáriÉv,2,1)-WEEKDAY(DATE(NaptáriÉv,2,1),(HétKezdete="Monday")+1)+15</f>
        <v>45697</v>
      </c>
      <c r="C8" s="30">
        <v>45698</v>
      </c>
      <c r="D8" s="30">
        <v>45699</v>
      </c>
      <c r="E8" s="30">
        <v>45700</v>
      </c>
      <c r="F8" s="30">
        <v>45701</v>
      </c>
      <c r="G8" s="30">
        <v>45702</v>
      </c>
      <c r="H8" s="30">
        <v>45703</v>
      </c>
    </row>
    <row r="9" spans="1:9" s="28" customFormat="1" ht="56.1" customHeight="1" x14ac:dyDescent="0.3">
      <c r="A9" s="11"/>
      <c r="B9" s="36"/>
      <c r="C9" s="10"/>
      <c r="D9" s="10"/>
      <c r="E9" s="10" t="s">
        <v>9</v>
      </c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NapokÉsHetek+DATE(NaptáriÉv,2,1)-WEEKDAY(DATE(NaptáriÉv,2,1),(HétKezdete="Monday")+1)+22</f>
        <v>45704</v>
      </c>
      <c r="C10" s="30">
        <v>45705</v>
      </c>
      <c r="D10" s="30">
        <v>45706</v>
      </c>
      <c r="E10" s="30">
        <v>45707</v>
      </c>
      <c r="F10" s="30">
        <v>45708</v>
      </c>
      <c r="G10" s="30">
        <v>45709</v>
      </c>
      <c r="H10" s="30">
        <v>45710</v>
      </c>
    </row>
    <row r="11" spans="1:9" s="28" customFormat="1" ht="56.1" customHeight="1" x14ac:dyDescent="0.3">
      <c r="A11" s="11"/>
      <c r="B11" s="36"/>
      <c r="C11" s="10"/>
      <c r="D11" s="10"/>
      <c r="E11" s="10" t="s">
        <v>10</v>
      </c>
      <c r="F11" s="10"/>
      <c r="G11" s="10"/>
      <c r="H11" s="36"/>
    </row>
    <row r="12" spans="1:9" s="27" customFormat="1" ht="24" customHeight="1" x14ac:dyDescent="0.3">
      <c r="A12" s="5"/>
      <c r="B12" s="30">
        <f t="array" ref="B12:H12">NapokÉsHetek+DATE(NaptáriÉv,2,1)-WEEKDAY(DATE(NaptáriÉv,2,1),(HétKezdete="Monday")+1)+29</f>
        <v>45711</v>
      </c>
      <c r="C12" s="30">
        <v>45712</v>
      </c>
      <c r="D12" s="30">
        <v>45713</v>
      </c>
      <c r="E12" s="30">
        <v>45714</v>
      </c>
      <c r="F12" s="30">
        <v>45715</v>
      </c>
      <c r="G12" s="30">
        <v>45716</v>
      </c>
      <c r="H12" s="30">
        <v>45717</v>
      </c>
    </row>
    <row r="13" spans="1:9" s="28" customFormat="1" ht="56.1" customHeight="1" x14ac:dyDescent="0.3">
      <c r="A13" s="11"/>
      <c r="B13" s="36"/>
      <c r="C13" s="10"/>
      <c r="D13" s="10" t="s">
        <v>21</v>
      </c>
      <c r="E13" s="10"/>
      <c r="F13" s="10"/>
      <c r="G13" s="10"/>
      <c r="H13" s="36"/>
    </row>
    <row r="14" spans="1:9" s="27" customFormat="1" ht="24" customHeight="1" x14ac:dyDescent="0.3">
      <c r="A14" s="5"/>
      <c r="B14" s="30">
        <f t="array" ref="B14:C14">NapokÉsHetek+DATE(NaptáriÉv,2,1)-WEEKDAY(DATE(NaptáriÉv,2,1),(HétKezdete="Monday")+1)+36</f>
        <v>45718</v>
      </c>
      <c r="C14" s="30">
        <v>45719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 t="s">
        <v>12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opLeftCell="A4" zoomScaleNormal="100" workbookViewId="0">
      <selection activeCell="F17" sqref="F1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"Március "&amp;NaptáriÉv</f>
        <v>Március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NapokÉsHetek+DATE(NaptáriÉv,3,1)-WEEKDAY(DATE(NaptáriÉv,3,1),(HétKezdete="Monday")+1)+1</f>
        <v>45711</v>
      </c>
      <c r="C4" s="34">
        <v>45712</v>
      </c>
      <c r="D4" s="34">
        <v>45713</v>
      </c>
      <c r="E4" s="34">
        <v>45714</v>
      </c>
      <c r="F4" s="34">
        <v>45715</v>
      </c>
      <c r="G4" s="34">
        <v>45716</v>
      </c>
      <c r="H4" s="34">
        <v>45717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NapokÉsHetek+DATE(NaptáriÉv,3,1)-WEEKDAY(DATE(NaptáriÉv,3,1),(HétKezdete="Monday")+1)+8</f>
        <v>45718</v>
      </c>
      <c r="C6" s="34">
        <v>45719</v>
      </c>
      <c r="D6" s="34">
        <v>45720</v>
      </c>
      <c r="E6" s="34">
        <v>45721</v>
      </c>
      <c r="F6" s="34">
        <v>45722</v>
      </c>
      <c r="G6" s="34">
        <v>45723</v>
      </c>
      <c r="H6" s="34">
        <v>45724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NapokÉsHetek+DATE(NaptáriÉv,3,1)-WEEKDAY(DATE(NaptáriÉv,3,1),(HétKezdete="Monday")+1)+15</f>
        <v>45725</v>
      </c>
      <c r="C8" s="34">
        <v>45726</v>
      </c>
      <c r="D8" s="34">
        <v>45727</v>
      </c>
      <c r="E8" s="34">
        <v>45728</v>
      </c>
      <c r="F8" s="34">
        <v>45729</v>
      </c>
      <c r="G8" s="34">
        <v>45730</v>
      </c>
      <c r="H8" s="34">
        <v>45731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8"/>
    </row>
    <row r="10" spans="1:9" s="27" customFormat="1" ht="24" customHeight="1" x14ac:dyDescent="0.3">
      <c r="A10" s="5"/>
      <c r="B10" s="34">
        <f t="array" ref="B10:H10">NapokÉsHetek+DATE(NaptáriÉv,3,1)-WEEKDAY(DATE(NaptáriÉv,3,1),(HétKezdete="Monday")+1)+22</f>
        <v>45732</v>
      </c>
      <c r="C10" s="34">
        <v>45733</v>
      </c>
      <c r="D10" s="34">
        <v>45734</v>
      </c>
      <c r="E10" s="34">
        <v>45735</v>
      </c>
      <c r="F10" s="34">
        <v>45736</v>
      </c>
      <c r="G10" s="34">
        <v>45737</v>
      </c>
      <c r="H10" s="34">
        <v>45738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NapokÉsHetek+DATE(NaptáriÉv,3,1)-WEEKDAY(DATE(NaptáriÉv,3,1),(HétKezdete="Monday")+1)+29</f>
        <v>45739</v>
      </c>
      <c r="C12" s="34">
        <v>45740</v>
      </c>
      <c r="D12" s="34">
        <v>45741</v>
      </c>
      <c r="E12" s="34">
        <v>45742</v>
      </c>
      <c r="F12" s="34">
        <v>45743</v>
      </c>
      <c r="G12" s="34">
        <v>45744</v>
      </c>
      <c r="H12" s="34">
        <v>45745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NapokÉsHetek+DATE(NaptáriÉv,3,1)-WEEKDAY(DATE(NaptáriÉv,3,1),(HétKezdete="Monday")+1)+36</f>
        <v>45746</v>
      </c>
      <c r="C14" s="34">
        <v>45747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17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topLeftCell="A5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"Április "&amp;NaptáriÉv</f>
        <v>Április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NapokÉsHetek+DATE(NaptáriÉv,4,1)-WEEKDAY(DATE(NaptáriÉv,4,1),(HétKezdete="Monday")+1)+1</f>
        <v>45746</v>
      </c>
      <c r="C4" s="34">
        <v>45747</v>
      </c>
      <c r="D4" s="34">
        <v>45748</v>
      </c>
      <c r="E4" s="34">
        <v>45749</v>
      </c>
      <c r="F4" s="34">
        <v>45750</v>
      </c>
      <c r="G4" s="34">
        <v>45751</v>
      </c>
      <c r="H4" s="34">
        <v>45752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NapokÉsHetek+DATE(NaptáriÉv,4,1)-WEEKDAY(DATE(NaptáriÉv,4,1),(HétKezdete="Monday")+1)+8</f>
        <v>45753</v>
      </c>
      <c r="C6" s="34">
        <v>45754</v>
      </c>
      <c r="D6" s="34">
        <v>45755</v>
      </c>
      <c r="E6" s="34">
        <v>45756</v>
      </c>
      <c r="F6" s="34">
        <v>45757</v>
      </c>
      <c r="G6" s="34">
        <v>45758</v>
      </c>
      <c r="H6" s="34">
        <v>45759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NapokÉsHetek+DATE(NaptáriÉv,4,1)-WEEKDAY(DATE(NaptáriÉv,4,1),(HétKezdete="Monday")+1)+15</f>
        <v>45760</v>
      </c>
      <c r="C8" s="34">
        <v>45761</v>
      </c>
      <c r="D8" s="34">
        <v>45762</v>
      </c>
      <c r="E8" s="34">
        <v>45763</v>
      </c>
      <c r="F8" s="34">
        <v>45764</v>
      </c>
      <c r="G8" s="34">
        <v>45765</v>
      </c>
      <c r="H8" s="34">
        <v>45766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40" t="s">
        <v>4</v>
      </c>
      <c r="H9" s="38"/>
    </row>
    <row r="10" spans="1:9" s="27" customFormat="1" ht="24" customHeight="1" x14ac:dyDescent="0.3">
      <c r="A10" s="5"/>
      <c r="B10" s="34">
        <f t="array" ref="B10:H10">NapokÉsHetek+DATE(NaptáriÉv,4,1)-WEEKDAY(DATE(NaptáriÉv,4,1),(HétKezdete="Monday")+1)+22</f>
        <v>45767</v>
      </c>
      <c r="C10" s="34">
        <v>45768</v>
      </c>
      <c r="D10" s="34">
        <v>45769</v>
      </c>
      <c r="E10" s="34">
        <v>45770</v>
      </c>
      <c r="F10" s="34">
        <v>45771</v>
      </c>
      <c r="G10" s="34">
        <v>45772</v>
      </c>
      <c r="H10" s="34">
        <v>45773</v>
      </c>
    </row>
    <row r="11" spans="1:9" s="28" customFormat="1" ht="56.1" customHeight="1" x14ac:dyDescent="0.3">
      <c r="A11" s="11"/>
      <c r="B11" s="38"/>
      <c r="C11" s="40" t="s">
        <v>4</v>
      </c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NapokÉsHetek+DATE(NaptáriÉv,4,1)-WEEKDAY(DATE(NaptáriÉv,4,1),(HétKezdete="Monday")+1)+29</f>
        <v>45774</v>
      </c>
      <c r="C12" s="34">
        <v>45775</v>
      </c>
      <c r="D12" s="34">
        <v>45776</v>
      </c>
      <c r="E12" s="34">
        <v>45777</v>
      </c>
      <c r="F12" s="34">
        <v>45778</v>
      </c>
      <c r="G12" s="34">
        <v>45779</v>
      </c>
      <c r="H12" s="34">
        <v>45780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NapokÉsHetek+DATE(NaptáriÉv,4,1)-WEEKDAY(DATE(NaptáriÉv,4,1),(HétKezdete="Monday")+1)+36</f>
        <v>45781</v>
      </c>
      <c r="C14" s="34">
        <v>45782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18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opLeftCell="A4" workbookViewId="0">
      <selection activeCell="E19" sqref="E19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"Május "&amp;NaptáriÉv</f>
        <v>Május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NapokÉsHetek+DATE(NaptáriÉv,5,1)-WEEKDAY(DATE(NaptáriÉv,5,1),(HétKezdete="Monday")+1)+1</f>
        <v>45774</v>
      </c>
      <c r="C4" s="34">
        <v>45775</v>
      </c>
      <c r="D4" s="34">
        <v>45776</v>
      </c>
      <c r="E4" s="34">
        <v>45777</v>
      </c>
      <c r="F4" s="34">
        <v>45778</v>
      </c>
      <c r="G4" s="34">
        <v>45779</v>
      </c>
      <c r="H4" s="34">
        <v>45780</v>
      </c>
    </row>
    <row r="5" spans="1:9" s="28" customFormat="1" ht="56.1" customHeight="1" x14ac:dyDescent="0.3">
      <c r="A5" s="11"/>
      <c r="B5" s="38"/>
      <c r="C5" s="20"/>
      <c r="D5" s="20"/>
      <c r="E5" s="20"/>
      <c r="F5" s="40" t="s">
        <v>4</v>
      </c>
      <c r="G5" s="40" t="s">
        <v>4</v>
      </c>
      <c r="H5" s="38"/>
    </row>
    <row r="6" spans="1:9" s="27" customFormat="1" ht="24" customHeight="1" x14ac:dyDescent="0.3">
      <c r="A6" s="5"/>
      <c r="B6" s="34">
        <f t="array" ref="B6:H6">NapokÉsHetek+DATE(NaptáriÉv,5,1)-WEEKDAY(DATE(NaptáriÉv,5,1),(HétKezdete="Monday")+1)+8</f>
        <v>45781</v>
      </c>
      <c r="C6" s="34">
        <v>45782</v>
      </c>
      <c r="D6" s="34">
        <v>45783</v>
      </c>
      <c r="E6" s="34">
        <v>45784</v>
      </c>
      <c r="F6" s="34">
        <v>45785</v>
      </c>
      <c r="G6" s="34">
        <v>45786</v>
      </c>
      <c r="H6" s="34">
        <v>45787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NapokÉsHetek+DATE(NaptáriÉv,5,1)-WEEKDAY(DATE(NaptáriÉv,5,1),(HétKezdete="Monday")+1)+15</f>
        <v>45788</v>
      </c>
      <c r="C8" s="34">
        <v>45789</v>
      </c>
      <c r="D8" s="34">
        <v>45790</v>
      </c>
      <c r="E8" s="34">
        <v>45791</v>
      </c>
      <c r="F8" s="34">
        <v>45792</v>
      </c>
      <c r="G8" s="34">
        <v>45793</v>
      </c>
      <c r="H8" s="34">
        <v>45794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5" t="s">
        <v>11</v>
      </c>
    </row>
    <row r="10" spans="1:9" s="27" customFormat="1" ht="24" customHeight="1" x14ac:dyDescent="0.3">
      <c r="A10" s="5"/>
      <c r="B10" s="34">
        <f t="array" ref="B10:H10">NapokÉsHetek+DATE(NaptáriÉv,5,1)-WEEKDAY(DATE(NaptáriÉv,5,1),(HétKezdete="Monday")+1)+22</f>
        <v>45795</v>
      </c>
      <c r="C10" s="34">
        <v>45796</v>
      </c>
      <c r="D10" s="34">
        <v>45797</v>
      </c>
      <c r="E10" s="34">
        <v>45798</v>
      </c>
      <c r="F10" s="34">
        <v>45799</v>
      </c>
      <c r="G10" s="34">
        <v>45800</v>
      </c>
      <c r="H10" s="34">
        <v>45801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NapokÉsHetek+DATE(NaptáriÉv,5,1)-WEEKDAY(DATE(NaptáriÉv,5,1),(HétKezdete="Monday")+1)+29</f>
        <v>45802</v>
      </c>
      <c r="C12" s="34">
        <v>45803</v>
      </c>
      <c r="D12" s="34">
        <v>45804</v>
      </c>
      <c r="E12" s="34">
        <v>45805</v>
      </c>
      <c r="F12" s="34">
        <v>45806</v>
      </c>
      <c r="G12" s="34">
        <v>45807</v>
      </c>
      <c r="H12" s="34">
        <v>45808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NapokÉsHetek+DATE(NaptáriÉv,5,1)-WEEKDAY(DATE(NaptáriÉv,5,1),(HétKezdete="Monday")+1)+36</f>
        <v>45809</v>
      </c>
      <c r="C14" s="34">
        <v>45810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23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"Június "&amp;NaptáriÉv</f>
        <v>Június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NapokÉsHetek+DATE(NaptáriÉv,6,1)-WEEKDAY(DATE(NaptáriÉv,6,1),(HétKezdete="Monday")+1)+1</f>
        <v>45809</v>
      </c>
      <c r="C4" s="33">
        <v>45810</v>
      </c>
      <c r="D4" s="33">
        <v>45811</v>
      </c>
      <c r="E4" s="33">
        <v>45812</v>
      </c>
      <c r="F4" s="33">
        <v>45813</v>
      </c>
      <c r="G4" s="33">
        <v>45814</v>
      </c>
      <c r="H4" s="33">
        <v>45815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NapokÉsHetek+DATE(NaptáriÉv,6,1)-WEEKDAY(DATE(NaptáriÉv,6,1),(HétKezdete="Monday")+1)+8</f>
        <v>45816</v>
      </c>
      <c r="C6" s="33">
        <v>45817</v>
      </c>
      <c r="D6" s="33">
        <v>45818</v>
      </c>
      <c r="E6" s="33">
        <v>45819</v>
      </c>
      <c r="F6" s="33">
        <v>45820</v>
      </c>
      <c r="G6" s="33">
        <v>45821</v>
      </c>
      <c r="H6" s="33">
        <v>45822</v>
      </c>
    </row>
    <row r="7" spans="1:9" s="28" customFormat="1" ht="56.1" customHeight="1" x14ac:dyDescent="0.3">
      <c r="A7" s="11"/>
      <c r="B7" s="41"/>
      <c r="C7" s="40" t="s">
        <v>4</v>
      </c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NapokÉsHetek+DATE(NaptáriÉv,6,1)-WEEKDAY(DATE(NaptáriÉv,6,1),(HétKezdete="Monday")+1)+15</f>
        <v>45823</v>
      </c>
      <c r="C8" s="33">
        <v>45824</v>
      </c>
      <c r="D8" s="33">
        <v>45825</v>
      </c>
      <c r="E8" s="33">
        <v>45826</v>
      </c>
      <c r="F8" s="33">
        <v>45827</v>
      </c>
      <c r="G8" s="33">
        <v>45828</v>
      </c>
      <c r="H8" s="33">
        <v>45829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NapokÉsHetek+DATE(NaptáriÉv,6,1)-WEEKDAY(DATE(NaptáriÉv,6,1),(HétKezdete="Monday")+1)+22</f>
        <v>45830</v>
      </c>
      <c r="C10" s="33">
        <v>45831</v>
      </c>
      <c r="D10" s="33">
        <v>45832</v>
      </c>
      <c r="E10" s="33">
        <v>45833</v>
      </c>
      <c r="F10" s="33">
        <v>45834</v>
      </c>
      <c r="G10" s="33">
        <v>45835</v>
      </c>
      <c r="H10" s="33">
        <v>45836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NapokÉsHetek+DATE(NaptáriÉv,6,1)-WEEKDAY(DATE(NaptáriÉv,6,1),(HétKezdete="Monday")+1)+29</f>
        <v>45837</v>
      </c>
      <c r="C12" s="33">
        <v>45838</v>
      </c>
      <c r="D12" s="33">
        <v>45839</v>
      </c>
      <c r="E12" s="33">
        <v>45840</v>
      </c>
      <c r="F12" s="33">
        <v>45841</v>
      </c>
      <c r="G12" s="33">
        <v>45842</v>
      </c>
      <c r="H12" s="33">
        <v>45843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NapokÉsHetek+DATE(NaptáriÉv,6,1)-WEEKDAY(DATE(NaptáriÉv,6,1),(HétKezdete="Monday")+1)+36</f>
        <v>45844</v>
      </c>
      <c r="C14" s="33">
        <v>45845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15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>
      <selection activeCell="B15" activeCellId="10" sqref="H5 B5 B7 H7 H9 B9 B11 H11 H13 B13 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"Július "&amp;NaptáriÉv</f>
        <v>Július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NapokÉsHetek+DATE(NaptáriÉv,7,1)-WEEKDAY(DATE(NaptáriÉv,7,1),(HétKezdete="Monday")+1)+1</f>
        <v>45837</v>
      </c>
      <c r="C4" s="33">
        <v>45838</v>
      </c>
      <c r="D4" s="33">
        <v>45839</v>
      </c>
      <c r="E4" s="33">
        <v>45840</v>
      </c>
      <c r="F4" s="33">
        <v>45841</v>
      </c>
      <c r="G4" s="33">
        <v>45842</v>
      </c>
      <c r="H4" s="33">
        <v>45843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NapokÉsHetek+DATE(NaptáriÉv,7,1)-WEEKDAY(DATE(NaptáriÉv,7,1),(HétKezdete="Monday")+1)+8</f>
        <v>45844</v>
      </c>
      <c r="C6" s="33">
        <v>45845</v>
      </c>
      <c r="D6" s="33">
        <v>45846</v>
      </c>
      <c r="E6" s="33">
        <v>45847</v>
      </c>
      <c r="F6" s="33">
        <v>45848</v>
      </c>
      <c r="G6" s="33">
        <v>45849</v>
      </c>
      <c r="H6" s="33">
        <v>45850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NapokÉsHetek+DATE(NaptáriÉv,7,1)-WEEKDAY(DATE(NaptáriÉv,7,1),(HétKezdete="Monday")+1)+15</f>
        <v>45851</v>
      </c>
      <c r="C8" s="33">
        <v>45852</v>
      </c>
      <c r="D8" s="33">
        <v>45853</v>
      </c>
      <c r="E8" s="33">
        <v>45854</v>
      </c>
      <c r="F8" s="33">
        <v>45855</v>
      </c>
      <c r="G8" s="33">
        <v>45856</v>
      </c>
      <c r="H8" s="33">
        <v>45857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NapokÉsHetek+DATE(NaptáriÉv,7,1)-WEEKDAY(DATE(NaptáriÉv,7,1),(HétKezdete="Monday")+1)+22</f>
        <v>45858</v>
      </c>
      <c r="C10" s="33">
        <v>45859</v>
      </c>
      <c r="D10" s="33">
        <v>45860</v>
      </c>
      <c r="E10" s="33">
        <v>45861</v>
      </c>
      <c r="F10" s="33">
        <v>45862</v>
      </c>
      <c r="G10" s="33">
        <v>45863</v>
      </c>
      <c r="H10" s="33">
        <v>45864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NapokÉsHetek+DATE(NaptáriÉv,7,1)-WEEKDAY(DATE(NaptáriÉv,7,1),(HétKezdete="Monday")+1)+29</f>
        <v>45865</v>
      </c>
      <c r="C12" s="33">
        <v>45866</v>
      </c>
      <c r="D12" s="33">
        <v>45867</v>
      </c>
      <c r="E12" s="33">
        <v>45868</v>
      </c>
      <c r="F12" s="33">
        <v>45869</v>
      </c>
      <c r="G12" s="33">
        <v>45870</v>
      </c>
      <c r="H12" s="33">
        <v>45871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NapokÉsHetek+DATE(NaptáriÉv,7,1)-WEEKDAY(DATE(NaptáriÉv,7,1),(HétKezdete="Monday")+1)+36</f>
        <v>45872</v>
      </c>
      <c r="C14" s="33">
        <v>45873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>
      <selection activeCell="Q8" sqref="Q8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"Augusztus "&amp;NaptáriÉv</f>
        <v>Augusztus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NapokÉsHetek+DATE(NaptáriÉv,8,1)-WEEKDAY(DATE(NaptáriÉv,8,1),(HétKezdete="Monday")+1)+1</f>
        <v>45865</v>
      </c>
      <c r="C4" s="33">
        <v>45866</v>
      </c>
      <c r="D4" s="33">
        <v>45867</v>
      </c>
      <c r="E4" s="33">
        <v>45868</v>
      </c>
      <c r="F4" s="33">
        <v>45869</v>
      </c>
      <c r="G4" s="33">
        <v>45870</v>
      </c>
      <c r="H4" s="33">
        <v>45871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NapokÉsHetek+DATE(NaptáriÉv,8,1)-WEEKDAY(DATE(NaptáriÉv,8,1),(HétKezdete="Monday")+1)+8</f>
        <v>45872</v>
      </c>
      <c r="C6" s="33">
        <v>45873</v>
      </c>
      <c r="D6" s="33">
        <v>45874</v>
      </c>
      <c r="E6" s="33">
        <v>45875</v>
      </c>
      <c r="F6" s="33">
        <v>45876</v>
      </c>
      <c r="G6" s="33">
        <v>45877</v>
      </c>
      <c r="H6" s="33">
        <v>45878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NapokÉsHetek+DATE(NaptáriÉv,8,1)-WEEKDAY(DATE(NaptáriÉv,8,1),(HétKezdete="Monday")+1)+15</f>
        <v>45879</v>
      </c>
      <c r="C8" s="33">
        <v>45880</v>
      </c>
      <c r="D8" s="33">
        <v>45881</v>
      </c>
      <c r="E8" s="33">
        <v>45882</v>
      </c>
      <c r="F8" s="33">
        <v>45883</v>
      </c>
      <c r="G8" s="33">
        <v>45884</v>
      </c>
      <c r="H8" s="33">
        <v>45885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NapokÉsHetek+DATE(NaptáriÉv,8,1)-WEEKDAY(DATE(NaptáriÉv,8,1),(HétKezdete="Monday")+1)+22</f>
        <v>45886</v>
      </c>
      <c r="C10" s="33">
        <v>45887</v>
      </c>
      <c r="D10" s="33">
        <v>45888</v>
      </c>
      <c r="E10" s="33">
        <v>45889</v>
      </c>
      <c r="F10" s="33">
        <v>45890</v>
      </c>
      <c r="G10" s="33">
        <v>45891</v>
      </c>
      <c r="H10" s="33">
        <v>45892</v>
      </c>
    </row>
    <row r="11" spans="1:9" s="28" customFormat="1" ht="56.1" customHeight="1" x14ac:dyDescent="0.3">
      <c r="A11" s="11"/>
      <c r="B11" s="41"/>
      <c r="C11" s="24"/>
      <c r="D11" s="24"/>
      <c r="E11" s="40" t="s">
        <v>4</v>
      </c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NapokÉsHetek+DATE(NaptáriÉv,8,1)-WEEKDAY(DATE(NaptáriÉv,8,1),(HétKezdete="Monday")+1)+29</f>
        <v>45893</v>
      </c>
      <c r="C12" s="33">
        <v>45894</v>
      </c>
      <c r="D12" s="33">
        <v>45895</v>
      </c>
      <c r="E12" s="33">
        <v>45896</v>
      </c>
      <c r="F12" s="33">
        <v>45897</v>
      </c>
      <c r="G12" s="33">
        <v>45898</v>
      </c>
      <c r="H12" s="33">
        <v>45899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NapokÉsHetek+DATE(NaptáriÉv,8,1)-WEEKDAY(DATE(NaptáriÉv,8,1),(HétKezdete="Monday")+1)+36</f>
        <v>45900</v>
      </c>
      <c r="C14" s="33">
        <v>45901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22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abSelected="1" topLeftCell="A7" zoomScaleNormal="100" workbookViewId="0">
      <selection activeCell="G22" sqref="G22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"Szeptember "&amp;NaptáriÉv</f>
        <v>Szeptember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NapokÉsHetek+DATE(NaptáriÉv,9,1)-WEEKDAY(DATE(NaptáriÉv,9,1),(HétKezdete="Monday")+1)+1</f>
        <v>45900</v>
      </c>
      <c r="C4" s="32">
        <v>45901</v>
      </c>
      <c r="D4" s="32">
        <v>45902</v>
      </c>
      <c r="E4" s="32">
        <v>45903</v>
      </c>
      <c r="F4" s="32">
        <v>45904</v>
      </c>
      <c r="G4" s="32">
        <v>45905</v>
      </c>
      <c r="H4" s="32">
        <v>45906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NapokÉsHetek+DATE(NaptáriÉv,9,1)-WEEKDAY(DATE(NaptáriÉv,9,1),(HétKezdete="Monday")+1)+8</f>
        <v>45907</v>
      </c>
      <c r="C6" s="32">
        <v>45908</v>
      </c>
      <c r="D6" s="32">
        <v>45909</v>
      </c>
      <c r="E6" s="32">
        <v>45910</v>
      </c>
      <c r="F6" s="32">
        <v>45911</v>
      </c>
      <c r="G6" s="32">
        <v>45912</v>
      </c>
      <c r="H6" s="32">
        <v>45913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NapokÉsHetek+DATE(NaptáriÉv,9,1)-WEEKDAY(DATE(NaptáriÉv,9,1),(HétKezdete="Monday")+1)+15</f>
        <v>45914</v>
      </c>
      <c r="C8" s="32">
        <v>45915</v>
      </c>
      <c r="D8" s="32">
        <v>45916</v>
      </c>
      <c r="E8" s="32">
        <v>45917</v>
      </c>
      <c r="F8" s="32">
        <v>45918</v>
      </c>
      <c r="G8" s="32">
        <v>45919</v>
      </c>
      <c r="H8" s="32">
        <v>45920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NapokÉsHetek+DATE(NaptáriÉv,9,1)-WEEKDAY(DATE(NaptáriÉv,9,1),(HétKezdete="Monday")+1)+22</f>
        <v>45921</v>
      </c>
      <c r="C10" s="32">
        <v>45922</v>
      </c>
      <c r="D10" s="32">
        <v>45923</v>
      </c>
      <c r="E10" s="32">
        <v>45924</v>
      </c>
      <c r="F10" s="32">
        <v>45925</v>
      </c>
      <c r="G10" s="32">
        <v>45926</v>
      </c>
      <c r="H10" s="32">
        <v>45927</v>
      </c>
    </row>
    <row r="11" spans="1:9" s="28" customFormat="1" ht="56.1" customHeight="1" x14ac:dyDescent="0.3">
      <c r="A11" s="11"/>
      <c r="B11" s="39"/>
      <c r="C11" s="25"/>
      <c r="D11" s="25"/>
      <c r="E11" s="2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NapokÉsHetek+DATE(NaptáriÉv,9,1)-WEEKDAY(DATE(NaptáriÉv,9,1),(HétKezdete="Monday")+1)+29</f>
        <v>45928</v>
      </c>
      <c r="C12" s="32">
        <v>45929</v>
      </c>
      <c r="D12" s="32">
        <v>45930</v>
      </c>
      <c r="E12" s="32">
        <v>45931</v>
      </c>
      <c r="F12" s="32">
        <v>45932</v>
      </c>
      <c r="G12" s="32">
        <v>45933</v>
      </c>
      <c r="H12" s="32">
        <v>45934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NapokÉsHetek+DATE(NaptáriÉv,9,1)-WEEKDAY(DATE(NaptáriÉv,9,1),(HétKezdete="Monday")+1)+36</f>
        <v>45935</v>
      </c>
      <c r="C14" s="32">
        <v>45936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24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c48e020c-48b9-4203-84bc-cad4fd3f47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2025-02-14T06:51:08Z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